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3, PV, Regelbesteuerung 5 oder 6 Jahre\"/>
    </mc:Choice>
  </mc:AlternateContent>
  <xr:revisionPtr revIDLastSave="0" documentId="13_ncr:1_{C09D46A6-71C2-46C9-80D5-AE856D14CC74}" xr6:coauthVersionLast="47" xr6:coauthVersionMax="47" xr10:uidLastSave="{00000000-0000-0000-0000-000000000000}"/>
  <bookViews>
    <workbookView xWindow="28680" yWindow="1305" windowWidth="29040" windowHeight="15840" xr2:uid="{D8A9C2F3-32F1-452F-9176-8ED99FF6EE57}"/>
  </bookViews>
  <sheets>
    <sheet name="Tabelle1" sheetId="1" r:id="rId1"/>
  </sheets>
  <definedNames>
    <definedName name="_xlnm.Print_Area" localSheetId="0">Tabelle1!$A:$E</definedName>
    <definedName name="_xlnm.Print_Titles" localSheetId="0">Tabelle1!$1:$5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35" i="1" s="1"/>
  <c r="E27" i="1"/>
  <c r="I27" i="1" s="1"/>
  <c r="D11" i="1"/>
  <c r="D12" i="1" s="1"/>
  <c r="E12" i="1" s="1"/>
  <c r="B30" i="1" s="1"/>
  <c r="E14" i="1"/>
  <c r="E15" i="1" s="1"/>
  <c r="I15" i="1" s="1"/>
  <c r="I24" i="1"/>
  <c r="E22" i="1"/>
  <c r="G4" i="1"/>
  <c r="G33" i="1" l="1"/>
  <c r="G35" i="1" s="1"/>
  <c r="E11" i="1"/>
  <c r="I35" i="1" l="1"/>
</calcChain>
</file>

<file path=xl/sharedStrings.xml><?xml version="1.0" encoding="utf-8"?>
<sst xmlns="http://schemas.openxmlformats.org/spreadsheetml/2006/main" count="28" uniqueCount="28">
  <si>
    <t>MÜCKE. SteuerBeratung und SteuerCoaching 370 Grad.</t>
  </si>
  <si>
    <t>Max Mustermann</t>
  </si>
  <si>
    <t>1.</t>
  </si>
  <si>
    <t>jährliche Stromerzeugung</t>
  </si>
  <si>
    <t>Netzeinspeisung (Überschuss)</t>
  </si>
  <si>
    <t>durchschnittlicher Strom-Einkaufspreis netto</t>
  </si>
  <si>
    <t>Umsatzsteuer auf Selbstverbrauch Pro Jahr</t>
  </si>
  <si>
    <t>Kosten der PV-Anlage netto</t>
  </si>
  <si>
    <t>2.</t>
  </si>
  <si>
    <t>Umsatzsteuer aus Selbstverbrauch</t>
  </si>
  <si>
    <t>zu zahlende Umsatzsteuer (positiver Wert = Erstattung)</t>
  </si>
  <si>
    <t>Abweichung</t>
  </si>
  <si>
    <t>PV-Anlage - Regelbesteuerung 5 oder 6 Jahre</t>
  </si>
  <si>
    <t>Selbstverbrauch pro Jahr (gleichbleibend)</t>
  </si>
  <si>
    <t>Regelbesteuerung Beginn</t>
  </si>
  <si>
    <t>Regelbesteuerung Bindefrist bis</t>
  </si>
  <si>
    <t>Vorsteuerberichtigungszeitraum</t>
  </si>
  <si>
    <t>Ende des Berichtigungszeitraums (§ 45 EStDV)</t>
  </si>
  <si>
    <t>Zeitdaten</t>
  </si>
  <si>
    <t>Anlagendaten</t>
  </si>
  <si>
    <t>Vorsteuer</t>
  </si>
  <si>
    <t>3.</t>
  </si>
  <si>
    <t>KleinU</t>
  </si>
  <si>
    <t>RegelU</t>
  </si>
  <si>
    <t>Vorsteuerberichtigung nach § 15a UStG</t>
  </si>
  <si>
    <t>Vorsteuerberichtigung pro Jahr</t>
  </si>
  <si>
    <t>Datum der "erstmaligen Verwendung"</t>
  </si>
  <si>
    <t>Monate für VoStBerichtigung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</si>
</sst>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1" xfId="0" applyBorder="1"/>
    <xf numFmtId="14" fontId="2" fillId="0" borderId="0" xfId="0" applyNumberFormat="1" applyFont="1"/>
    <xf numFmtId="0" fontId="2" fillId="0" borderId="1" xfId="0" applyFont="1" applyBorder="1"/>
    <xf numFmtId="14" fontId="0" fillId="0" borderId="1" xfId="0" applyNumberFormat="1" applyBorder="1"/>
    <xf numFmtId="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3" fontId="0" fillId="2" borderId="0" xfId="0" applyNumberFormat="1" applyFill="1"/>
    <xf numFmtId="3" fontId="0" fillId="0" borderId="0" xfId="0" applyNumberFormat="1"/>
    <xf numFmtId="0" fontId="6" fillId="0" borderId="0" xfId="0" applyFont="1" applyAlignment="1">
      <alignment horizontal="center"/>
    </xf>
    <xf numFmtId="164" fontId="0" fillId="2" borderId="0" xfId="0" applyNumberFormat="1" applyFill="1"/>
    <xf numFmtId="4" fontId="0" fillId="2" borderId="0" xfId="0" applyNumberFormat="1" applyFill="1"/>
    <xf numFmtId="14" fontId="0" fillId="2" borderId="0" xfId="0" applyNumberFormat="1" applyFill="1"/>
    <xf numFmtId="14" fontId="0" fillId="0" borderId="0" xfId="0" applyNumberFormat="1"/>
    <xf numFmtId="1" fontId="0" fillId="0" borderId="0" xfId="0" applyNumberFormat="1"/>
    <xf numFmtId="1" fontId="7" fillId="0" borderId="0" xfId="0" applyNumberFormat="1" applyFont="1" applyAlignment="1">
      <alignment horizontal="center"/>
    </xf>
    <xf numFmtId="1" fontId="2" fillId="0" borderId="0" xfId="0" applyNumberFormat="1" applyFont="1"/>
    <xf numFmtId="2" fontId="1" fillId="0" borderId="0" xfId="0" applyNumberFormat="1" applyFont="1"/>
    <xf numFmtId="4" fontId="1" fillId="0" borderId="0" xfId="0" applyNumberFormat="1" applyFont="1" applyFill="1"/>
    <xf numFmtId="0" fontId="0" fillId="0" borderId="0" xfId="0" applyAlignment="1">
      <alignment horizont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3DEF-23A1-42D7-B990-E2DF6DDFD3BD}">
  <sheetPr>
    <pageSetUpPr fitToPage="1"/>
  </sheetPr>
  <dimension ref="A1:J140"/>
  <sheetViews>
    <sheetView tabSelected="1" zoomScaleNormal="100" workbookViewId="0"/>
  </sheetViews>
  <sheetFormatPr baseColWidth="10" defaultColWidth="11.42578125" defaultRowHeight="15" x14ac:dyDescent="0.25"/>
  <cols>
    <col min="1" max="1" width="3.7109375" customWidth="1"/>
    <col min="2" max="2" width="20.7109375" customWidth="1"/>
    <col min="3" max="7" width="16.7109375" style="2" customWidth="1"/>
    <col min="8" max="8" width="3.7109375" customWidth="1"/>
  </cols>
  <sheetData>
    <row r="1" spans="1:10" x14ac:dyDescent="0.25">
      <c r="A1" s="1" t="s">
        <v>0</v>
      </c>
      <c r="B1" s="1"/>
      <c r="F1"/>
      <c r="G1"/>
    </row>
    <row r="2" spans="1:10" x14ac:dyDescent="0.25">
      <c r="A2" s="3"/>
      <c r="B2" s="3"/>
      <c r="C2" s="3"/>
      <c r="D2" s="3"/>
      <c r="E2" s="3"/>
      <c r="F2" s="3"/>
      <c r="G2" s="3"/>
    </row>
    <row r="3" spans="1:10" s="1" customFormat="1" x14ac:dyDescent="0.25">
      <c r="A3" s="1" t="s">
        <v>1</v>
      </c>
      <c r="F3" s="4"/>
      <c r="G3" s="4">
        <v>44926</v>
      </c>
    </row>
    <row r="4" spans="1:10" s="1" customFormat="1" x14ac:dyDescent="0.25">
      <c r="A4" s="5" t="s">
        <v>12</v>
      </c>
      <c r="B4" s="5"/>
      <c r="C4" s="5"/>
      <c r="D4" s="5"/>
      <c r="E4" s="5"/>
      <c r="F4" s="6"/>
      <c r="G4" s="6">
        <f t="shared" ref="G4" ca="1" si="0">TODAY()</f>
        <v>44640</v>
      </c>
    </row>
    <row r="5" spans="1:10" x14ac:dyDescent="0.25">
      <c r="C5"/>
      <c r="D5"/>
      <c r="E5"/>
      <c r="F5"/>
      <c r="G5"/>
    </row>
    <row r="6" spans="1:10" s="11" customFormat="1" ht="11.25" x14ac:dyDescent="0.2">
      <c r="A6" s="9"/>
      <c r="B6" s="9"/>
      <c r="C6" s="10"/>
      <c r="D6" s="10"/>
      <c r="E6" s="7"/>
      <c r="F6" s="8"/>
      <c r="G6" s="8"/>
    </row>
    <row r="7" spans="1:10" x14ac:dyDescent="0.25">
      <c r="A7" s="1" t="s">
        <v>2</v>
      </c>
      <c r="B7" s="1" t="s">
        <v>18</v>
      </c>
    </row>
    <row r="8" spans="1:10" x14ac:dyDescent="0.25">
      <c r="A8" s="1"/>
      <c r="B8" s="1"/>
    </row>
    <row r="9" spans="1:10" x14ac:dyDescent="0.25">
      <c r="A9" s="1"/>
      <c r="B9" t="s">
        <v>26</v>
      </c>
      <c r="E9" s="17">
        <v>44550</v>
      </c>
    </row>
    <row r="10" spans="1:10" x14ac:dyDescent="0.25">
      <c r="A10" s="1"/>
    </row>
    <row r="11" spans="1:10" x14ac:dyDescent="0.25">
      <c r="A11" s="1"/>
      <c r="B11" t="s">
        <v>14</v>
      </c>
      <c r="D11" s="18">
        <f>DATE(YEAR(E9),1,1)</f>
        <v>44197</v>
      </c>
      <c r="E11" s="21">
        <f>YEAR(D11)</f>
        <v>2021</v>
      </c>
      <c r="I11" s="19"/>
    </row>
    <row r="12" spans="1:10" x14ac:dyDescent="0.25">
      <c r="A12" s="1"/>
      <c r="B12" t="s">
        <v>15</v>
      </c>
      <c r="D12" s="18">
        <f>DATE(YEAR(D11)+4,12,31)</f>
        <v>46022</v>
      </c>
      <c r="E12" s="21">
        <f>YEAR(D12)</f>
        <v>2025</v>
      </c>
    </row>
    <row r="13" spans="1:10" x14ac:dyDescent="0.25">
      <c r="A13" s="1"/>
      <c r="B13" s="1"/>
    </row>
    <row r="14" spans="1:10" x14ac:dyDescent="0.25">
      <c r="A14" s="1"/>
      <c r="B14" t="s">
        <v>16</v>
      </c>
      <c r="E14" s="18">
        <f>DATE(YEAR(E9)+5,MONTH(E9),DAY(E9))-1</f>
        <v>46375</v>
      </c>
    </row>
    <row r="15" spans="1:10" x14ac:dyDescent="0.25">
      <c r="A15" s="1"/>
      <c r="B15" t="s">
        <v>17</v>
      </c>
      <c r="E15" s="4">
        <f>IF(DAY(E14)&gt;15,EOMONTH(E14,0),EOMONTH(E14,-1))</f>
        <v>46387</v>
      </c>
      <c r="I15" s="24">
        <f>ROUND(IF(E15&gt;D12,DAYS360(D12,E15),0)/30,0)</f>
        <v>12</v>
      </c>
      <c r="J15" t="s">
        <v>27</v>
      </c>
    </row>
    <row r="16" spans="1:10" x14ac:dyDescent="0.25">
      <c r="A16" s="1"/>
      <c r="E16" s="18"/>
    </row>
    <row r="17" spans="1:10" x14ac:dyDescent="0.25">
      <c r="A17" s="1"/>
      <c r="E17" s="18"/>
    </row>
    <row r="18" spans="1:10" x14ac:dyDescent="0.25">
      <c r="A18" s="1" t="s">
        <v>8</v>
      </c>
      <c r="B18" s="1" t="s">
        <v>19</v>
      </c>
      <c r="E18" s="18"/>
    </row>
    <row r="19" spans="1:10" x14ac:dyDescent="0.25">
      <c r="A19" s="1"/>
      <c r="E19" s="18"/>
    </row>
    <row r="20" spans="1:10" x14ac:dyDescent="0.25">
      <c r="B20" t="s">
        <v>3</v>
      </c>
      <c r="E20" s="12">
        <v>10000</v>
      </c>
    </row>
    <row r="21" spans="1:10" x14ac:dyDescent="0.25">
      <c r="B21" t="s">
        <v>13</v>
      </c>
      <c r="E21" s="12">
        <v>7500</v>
      </c>
    </row>
    <row r="22" spans="1:10" x14ac:dyDescent="0.25">
      <c r="B22" t="s">
        <v>4</v>
      </c>
      <c r="E22" s="13">
        <f>E20-E21</f>
        <v>2500</v>
      </c>
      <c r="F22" s="13"/>
      <c r="G22" s="13"/>
    </row>
    <row r="23" spans="1:10" x14ac:dyDescent="0.25">
      <c r="E23" s="13"/>
    </row>
    <row r="24" spans="1:10" x14ac:dyDescent="0.25">
      <c r="A24" s="14"/>
      <c r="B24" t="s">
        <v>5</v>
      </c>
      <c r="E24" s="15">
        <v>0.3</v>
      </c>
      <c r="I24" s="2">
        <f>E21*E24*19%</f>
        <v>427.5</v>
      </c>
      <c r="J24" t="s">
        <v>6</v>
      </c>
    </row>
    <row r="25" spans="1:10" x14ac:dyDescent="0.25">
      <c r="A25" s="14"/>
      <c r="I25" s="2"/>
    </row>
    <row r="26" spans="1:10" x14ac:dyDescent="0.25">
      <c r="B26" t="s">
        <v>7</v>
      </c>
      <c r="C26"/>
      <c r="D26"/>
      <c r="E26" s="16">
        <v>30000</v>
      </c>
      <c r="F26"/>
      <c r="G26"/>
      <c r="I26" s="2"/>
    </row>
    <row r="27" spans="1:10" x14ac:dyDescent="0.25">
      <c r="B27" t="s">
        <v>20</v>
      </c>
      <c r="C27"/>
      <c r="D27"/>
      <c r="E27" s="13">
        <f>E26*0.19</f>
        <v>5700</v>
      </c>
      <c r="F27"/>
      <c r="G27"/>
      <c r="I27" s="2">
        <f>E27/5</f>
        <v>1140</v>
      </c>
      <c r="J27" t="s">
        <v>25</v>
      </c>
    </row>
    <row r="28" spans="1:10" x14ac:dyDescent="0.25">
      <c r="C28"/>
      <c r="D28"/>
      <c r="E28"/>
      <c r="F28"/>
      <c r="G28"/>
      <c r="I28" s="2"/>
    </row>
    <row r="29" spans="1:10" x14ac:dyDescent="0.25">
      <c r="C29"/>
      <c r="D29"/>
      <c r="E29"/>
      <c r="F29"/>
      <c r="I29" s="2"/>
    </row>
    <row r="30" spans="1:10" x14ac:dyDescent="0.25">
      <c r="A30" s="1" t="s">
        <v>21</v>
      </c>
      <c r="B30" s="1" t="str">
        <f>"Kleinunternehmer im Jahr "&amp;(E12)+1</f>
        <v>Kleinunternehmer im Jahr 2026</v>
      </c>
      <c r="C30"/>
      <c r="D30"/>
      <c r="E30" s="7"/>
      <c r="F30" s="20" t="s">
        <v>23</v>
      </c>
      <c r="G30" s="20" t="s">
        <v>22</v>
      </c>
      <c r="I30" s="2"/>
    </row>
    <row r="31" spans="1:10" x14ac:dyDescent="0.25">
      <c r="C31"/>
      <c r="D31"/>
      <c r="E31"/>
      <c r="F31"/>
      <c r="G31"/>
      <c r="I31" s="2"/>
    </row>
    <row r="32" spans="1:10" x14ac:dyDescent="0.25">
      <c r="B32" t="s">
        <v>9</v>
      </c>
      <c r="C32"/>
      <c r="F32" s="2">
        <f>E21*E24*0.19</f>
        <v>427.5</v>
      </c>
      <c r="G32" s="2">
        <v>0</v>
      </c>
      <c r="I32" s="2"/>
    </row>
    <row r="33" spans="2:10" x14ac:dyDescent="0.25">
      <c r="B33" t="s">
        <v>24</v>
      </c>
      <c r="C33"/>
      <c r="F33" s="2">
        <v>0</v>
      </c>
      <c r="G33" s="2">
        <f>E27/60*I15</f>
        <v>1140</v>
      </c>
      <c r="I33" s="2"/>
    </row>
    <row r="34" spans="2:10" x14ac:dyDescent="0.25">
      <c r="C34"/>
      <c r="I34" s="2"/>
    </row>
    <row r="35" spans="2:10" x14ac:dyDescent="0.25">
      <c r="B35" t="s">
        <v>10</v>
      </c>
      <c r="C35"/>
      <c r="D35"/>
      <c r="F35" s="22">
        <f>SUM(F30:F34)</f>
        <v>427.5</v>
      </c>
      <c r="G35" s="23">
        <f>SUM(G30:G34)</f>
        <v>1140</v>
      </c>
      <c r="I35" s="2">
        <f>F35-G35</f>
        <v>-712.5</v>
      </c>
      <c r="J35" t="s">
        <v>11</v>
      </c>
    </row>
    <row r="36" spans="2:10" x14ac:dyDescent="0.25">
      <c r="C36"/>
      <c r="D36"/>
      <c r="F36"/>
    </row>
    <row r="37" spans="2:10" x14ac:dyDescent="0.25">
      <c r="C37"/>
      <c r="D37"/>
    </row>
    <row r="38" spans="2:10" x14ac:dyDescent="0.25">
      <c r="C38"/>
      <c r="D38"/>
      <c r="E38"/>
      <c r="F38"/>
      <c r="G38"/>
    </row>
    <row r="39" spans="2:10" x14ac:dyDescent="0.25">
      <c r="C39"/>
      <c r="D39"/>
      <c r="E39"/>
      <c r="F39"/>
      <c r="G39"/>
    </row>
    <row r="40" spans="2:10" x14ac:dyDescent="0.25">
      <c r="C40"/>
      <c r="D40"/>
      <c r="E40"/>
      <c r="F40"/>
      <c r="G40"/>
    </row>
    <row r="41" spans="2:10" x14ac:dyDescent="0.25">
      <c r="C41"/>
      <c r="D41"/>
      <c r="E41"/>
      <c r="F41"/>
      <c r="G41"/>
    </row>
    <row r="42" spans="2:10" x14ac:dyDescent="0.25">
      <c r="C42"/>
      <c r="D42"/>
      <c r="E42"/>
      <c r="F42"/>
      <c r="G42"/>
    </row>
    <row r="43" spans="2:10" x14ac:dyDescent="0.25">
      <c r="C43"/>
      <c r="D43"/>
      <c r="E43"/>
      <c r="F43"/>
      <c r="G43"/>
    </row>
    <row r="44" spans="2:10" x14ac:dyDescent="0.25">
      <c r="C44"/>
      <c r="D44"/>
      <c r="E44"/>
      <c r="F44"/>
      <c r="G44"/>
    </row>
    <row r="45" spans="2:10" x14ac:dyDescent="0.25">
      <c r="C45"/>
      <c r="D45"/>
      <c r="E45"/>
      <c r="F45"/>
      <c r="G45"/>
    </row>
    <row r="46" spans="2:10" x14ac:dyDescent="0.25">
      <c r="C46"/>
      <c r="D46"/>
      <c r="E46"/>
      <c r="F46"/>
      <c r="G46"/>
    </row>
    <row r="47" spans="2:10" x14ac:dyDescent="0.25">
      <c r="C47"/>
      <c r="D47"/>
      <c r="E47"/>
      <c r="F47"/>
      <c r="G47"/>
    </row>
    <row r="48" spans="2:10" x14ac:dyDescent="0.25">
      <c r="C48"/>
      <c r="D48"/>
      <c r="E48"/>
      <c r="F48"/>
      <c r="G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</sheetData>
  <conditionalFormatting sqref="F35">
    <cfRule type="expression" dxfId="3" priority="1">
      <formula>$F$35&gt;$G$35</formula>
    </cfRule>
    <cfRule type="expression" dxfId="2" priority="4">
      <formula>$F$35&lt;$G$35</formula>
    </cfRule>
  </conditionalFormatting>
  <conditionalFormatting sqref="G35">
    <cfRule type="expression" dxfId="1" priority="2">
      <formula>$G$35&lt;$F$35</formula>
    </cfRule>
    <cfRule type="expression" dxfId="0" priority="3">
      <formula>$G$35&gt;$F$35</formula>
    </cfRule>
  </conditionalFormatting>
  <pageMargins left="0.86614173228346458" right="0.70866141732283472" top="0.47244094488188981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Mücke, Stefan</dc:creator>
  <cp:lastModifiedBy>Mücke, Stefan</cp:lastModifiedBy>
  <dcterms:created xsi:type="dcterms:W3CDTF">2022-03-10T05:36:16Z</dcterms:created>
  <dcterms:modified xsi:type="dcterms:W3CDTF">2022-03-20T05:58:08Z</dcterms:modified>
</cp:coreProperties>
</file>